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ongtk\Downloads\"/>
    </mc:Choice>
  </mc:AlternateContent>
  <xr:revisionPtr revIDLastSave="0" documentId="13_ncr:1_{79DAAF26-A425-4068-995C-CD546A1D171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nvoice" sheetId="2" r:id="rId1"/>
    <sheet name="Recap Sheet" sheetId="1" r:id="rId2"/>
    <sheet name="Instructions" sheetId="3" r:id="rId3"/>
  </sheets>
  <definedNames>
    <definedName name="_xlnm.Print_Area" localSheetId="0">Invoice!$A$1:$K$52</definedName>
    <definedName name="_xlnm.Print_Area" localSheetId="1">'Recap Sheet'!$A$1:$E$46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B25" i="2" s="1"/>
  <c r="G28" i="1"/>
  <c r="B23" i="2" s="1"/>
  <c r="E36" i="1"/>
  <c r="E35" i="1"/>
  <c r="E34" i="1"/>
  <c r="E33" i="1"/>
  <c r="E37" i="1"/>
  <c r="E38" i="1"/>
  <c r="E32" i="1"/>
  <c r="E31" i="1"/>
  <c r="E30" i="1"/>
  <c r="E29" i="1"/>
  <c r="E28" i="1"/>
  <c r="E2" i="1"/>
  <c r="E1" i="1"/>
  <c r="D4" i="1"/>
  <c r="C39" i="1"/>
  <c r="G41" i="2"/>
  <c r="E9" i="1"/>
  <c r="B5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4" i="1"/>
  <c r="E27" i="2" l="1"/>
  <c r="E30" i="2" s="1"/>
  <c r="M21" i="2" s="1"/>
  <c r="E39" i="1"/>
  <c r="J19" i="2" s="1"/>
  <c r="D39" i="1" l="1"/>
  <c r="H19" i="2" s="1"/>
  <c r="M22" i="2" s="1"/>
  <c r="H21" i="2" s="1"/>
  <c r="J21" i="2" s="1"/>
  <c r="J25" i="2" l="1"/>
  <c r="J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DLNR</author>
    <author>Teri K. Wong</author>
  </authors>
  <commentList>
    <comment ref="M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5% of 50% of Contract Amount</t>
        </r>
      </text>
    </comment>
    <comment ref="M2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Retained percentage if allowed by Contract</t>
        </r>
      </text>
    </comment>
    <comment ref="J2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Amount Subject to Payment from previous invoice </t>
        </r>
      </text>
    </comment>
    <comment ref="A4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PM/DM to sign &amp; date after review</t>
        </r>
      </text>
    </comment>
    <comment ref="F5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DLNR PM/DM to approve &amp; sign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DLNR</author>
    <author>Teri K. Wong</author>
  </authors>
  <commentList>
    <comment ref="G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DLNR:</t>
        </r>
        <r>
          <rPr>
            <sz val="9"/>
            <color indexed="81"/>
            <rFont val="Tahoma"/>
            <family val="2"/>
          </rPr>
          <t xml:space="preserve">
sum of supplements, additional changes, etc. will carry over to invoice</t>
        </r>
      </text>
    </comment>
    <comment ref="G31" authorId="1" shapeId="0" xr:uid="{89222621-8E92-4A66-A1DB-3F288005D61C}">
      <text>
        <r>
          <rPr>
            <b/>
            <sz val="9"/>
            <color indexed="81"/>
            <rFont val="Tahoma"/>
            <charset val="1"/>
          </rPr>
          <t xml:space="preserve">DLNR:
</t>
        </r>
        <r>
          <rPr>
            <sz val="9"/>
            <color indexed="81"/>
            <rFont val="Tahoma"/>
            <family val="2"/>
          </rPr>
          <t>sum of supplements, additional changes, etc. will carry over to invoice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<sst xmlns="http://schemas.openxmlformats.org/spreadsheetml/2006/main" count="104" uniqueCount="91">
  <si>
    <t>STATE OF HAWAII</t>
  </si>
  <si>
    <t>DEPARTMENT OF LAND AND NATURAL RESOURCES</t>
  </si>
  <si>
    <t>ENGINEERING DIVISION</t>
  </si>
  <si>
    <t>Payment No.</t>
  </si>
  <si>
    <t>PROGRESS INVOICE</t>
  </si>
  <si>
    <t>FOR THE WORK PERFORMED FROM</t>
  </si>
  <si>
    <t>TO</t>
  </si>
  <si>
    <t>Date</t>
  </si>
  <si>
    <t>CONTRACTOR</t>
  </si>
  <si>
    <t>AE Consultant</t>
  </si>
  <si>
    <t>CONTRACT NO.</t>
  </si>
  <si>
    <t>ADDRESS</t>
  </si>
  <si>
    <t>100 One Street</t>
  </si>
  <si>
    <t>JOB NO.</t>
  </si>
  <si>
    <t>Honolulu, Hawaii 96813</t>
  </si>
  <si>
    <t>PROJECT TITLE</t>
  </si>
  <si>
    <t>Test Reservoir Project</t>
  </si>
  <si>
    <t>CONTRACT</t>
  </si>
  <si>
    <t>WORK ACCOMPLISHED</t>
  </si>
  <si>
    <t>Original Contract Amount</t>
  </si>
  <si>
    <t>Completed to Date</t>
  </si>
  <si>
    <t>$</t>
  </si>
  <si>
    <t>SUPPLEMENTAL CONTRACTS &amp; CHANGE ORDERS</t>
  </si>
  <si>
    <t>Retained</t>
  </si>
  <si>
    <t>(5% max up to 50% of Contract Amount)</t>
  </si>
  <si>
    <t>Total Additions</t>
  </si>
  <si>
    <t>Amount Subject to Payment</t>
  </si>
  <si>
    <t>Total Deductions</t>
  </si>
  <si>
    <t>Previous Payments to Date</t>
  </si>
  <si>
    <t>Adjusted Contract Amount</t>
  </si>
  <si>
    <t>Payment Now Due</t>
  </si>
  <si>
    <t>Contract Amount as Amended</t>
  </si>
  <si>
    <t>Remarks:</t>
  </si>
  <si>
    <t>none</t>
  </si>
  <si>
    <t>I certify that the above bill is correct and just and that payment thereof has not been received.</t>
  </si>
  <si>
    <t>Name of Contractor</t>
  </si>
  <si>
    <t>Signed By:</t>
  </si>
  <si>
    <t>John Doe, President</t>
  </si>
  <si>
    <t>For DLNR use only:</t>
  </si>
  <si>
    <t>(Typed Name and Title)</t>
  </si>
  <si>
    <t>GOODS/SERVICES REC'D IN SATISFACTORY CONDITION</t>
  </si>
  <si>
    <t>Signature</t>
  </si>
  <si>
    <t xml:space="preserve">Date: </t>
  </si>
  <si>
    <t>This is to certify that this is an electronically transmitted invoice that has not been previously paid and will not be presented for payment again.</t>
  </si>
  <si>
    <t>Initial</t>
  </si>
  <si>
    <t>Invoice Rec'd</t>
  </si>
  <si>
    <t>Approved:</t>
  </si>
  <si>
    <t>OK to Pay</t>
  </si>
  <si>
    <t>/</t>
  </si>
  <si>
    <t>Circle                                                                 PARTIAL                      FINAL</t>
  </si>
  <si>
    <t>FOR THE PERIOD OF:</t>
  </si>
  <si>
    <t>RECAP SHEET</t>
  </si>
  <si>
    <t>TO ACCOMPANY PAYMENT NO.:</t>
  </si>
  <si>
    <t>Project:</t>
  </si>
  <si>
    <t>ITEM</t>
  </si>
  <si>
    <t>DESCRIPTION</t>
  </si>
  <si>
    <t>CONTRACT AMOUNT</t>
  </si>
  <si>
    <t>COMPLETED TO DATE</t>
  </si>
  <si>
    <t>%</t>
  </si>
  <si>
    <t>AMOUNT</t>
  </si>
  <si>
    <t>Coordination</t>
  </si>
  <si>
    <t>Lidar Mapping (ATA)</t>
  </si>
  <si>
    <t>Lidar Drone Vendor Fee</t>
  </si>
  <si>
    <t>Boundary Survey</t>
  </si>
  <si>
    <t>Final Submittal</t>
  </si>
  <si>
    <t>Supplemental Contract 1</t>
  </si>
  <si>
    <t>Landscape Redesign</t>
  </si>
  <si>
    <t>Work due to flood</t>
  </si>
  <si>
    <t>Supplemental Contract 2</t>
  </si>
  <si>
    <t>Item 4 taken out of contract</t>
  </si>
  <si>
    <t>Item 3 Part taken out of contract</t>
  </si>
  <si>
    <t>TOTALS</t>
  </si>
  <si>
    <t>Procedure for Preparing Progress Invoices for DLNR Engineering Division</t>
  </si>
  <si>
    <r>
      <t xml:space="preserve">1. The forms are rather self-explanatory. Complete all items in </t>
    </r>
    <r>
      <rPr>
        <sz val="12"/>
        <color indexed="10"/>
        <rFont val="Times New Roman"/>
        <family val="1"/>
      </rPr>
      <t>red</t>
    </r>
    <r>
      <rPr>
        <sz val="12"/>
        <rFont val="Times New Roman"/>
        <family val="1"/>
      </rPr>
      <t>. Check red notch at corner of cells for helpful hints.</t>
    </r>
  </si>
  <si>
    <t>2. The order of the sheets should be:</t>
  </si>
  <si>
    <t>Invoice</t>
  </si>
  <si>
    <t>Recap Sheet</t>
  </si>
  <si>
    <t>Contractor's back-up (as requested by PM)</t>
  </si>
  <si>
    <t>3. The Recap Sheet shall have the same entries as the Compensation and Payment Schedule (S2) of the executed contract or breakdown of Purchase Orders for the project.</t>
  </si>
  <si>
    <t>4. A total of 30 line items can be listed on the Recap Sheet.  If additional lines are needed, an additional worksheet may be attached.</t>
  </si>
  <si>
    <t>5. For each progress invoice, email a signed Invoice and Recap Sheet in PDF format to the State DLNR Project Manager.  Digital signature is acceptable.</t>
  </si>
  <si>
    <t>Final Payments:</t>
  </si>
  <si>
    <t>The process is the same as monthly progress payments except the payment number shall be followed by "(FINAL)", for example "5(FINAL)" for the fifth and final payment.</t>
  </si>
  <si>
    <t>Instructions for filling-out the invoice with supplemental contracts and/or change orders</t>
  </si>
  <si>
    <t>1.  Each supplemental and change order amount shall be totaled separately outside the "printed area" on the recap sheet.</t>
  </si>
  <si>
    <t>2.  Total additions shall carry over to the invoice worksheet in a different cell than the total deductions.  Deductions on the Recap Sheet need to be entered as negative amounts. Please check the comments.</t>
  </si>
  <si>
    <t>PO/FINAL/No Retainage</t>
  </si>
  <si>
    <t>J00XX00A</t>
  </si>
  <si>
    <t>Be sure to select "Yes" on pulldown menu on Invoice sheet.</t>
  </si>
  <si>
    <t>No</t>
  </si>
  <si>
    <t>Purchase Orders(PO) or Contracts with no retainage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</si>
</sst>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mm/dd/yy;@"/>
    <numFmt numFmtId="167" formatCode="_(&quot;$&quot;* #,##0.000_);_(&quot;$&quot;* \(#,##0.000\);_(&quot;$&quot;* &quot;-&quot;???_);_(@_)"/>
  </numFmts>
  <fonts count="33" x14ac:knownFonts="1">
    <font>
      <sz val="10"/>
      <name val="Arial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b/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4"/>
      <name val="Times New Roman"/>
      <family val="1"/>
    </font>
    <font>
      <sz val="14"/>
      <name val="Arial"/>
      <family val="2"/>
    </font>
    <font>
      <u/>
      <sz val="14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6"/>
      <name val="Arial"/>
      <family val="2"/>
    </font>
    <font>
      <sz val="15"/>
      <name val="Arial"/>
      <family val="2"/>
    </font>
    <font>
      <sz val="16"/>
      <name val="Arial Black"/>
      <family val="2"/>
    </font>
    <font>
      <b/>
      <u/>
      <sz val="14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12"/>
      <color indexed="10"/>
      <name val="Times New Roman"/>
      <family val="1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darkUp">
        <fgColor theme="0" tint="-0.14996795556505021"/>
        <bgColor indexed="65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26" fillId="0" borderId="25" xfId="0" applyFont="1" applyBorder="1" applyAlignment="1">
      <alignment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4" fillId="0" borderId="3" xfId="0" applyFont="1" applyBorder="1" applyProtection="1">
      <protection locked="0"/>
    </xf>
    <xf numFmtId="44" fontId="13" fillId="0" borderId="4" xfId="0" applyNumberFormat="1" applyFont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" fontId="9" fillId="0" borderId="0" xfId="0" applyNumberFormat="1" applyFont="1" applyProtection="1">
      <protection locked="0"/>
    </xf>
    <xf numFmtId="0" fontId="9" fillId="0" borderId="10" xfId="0" applyFont="1" applyBorder="1"/>
    <xf numFmtId="4" fontId="9" fillId="0" borderId="11" xfId="0" applyNumberFormat="1" applyFont="1" applyBorder="1" applyAlignment="1">
      <alignment horizontal="center" wrapText="1"/>
    </xf>
    <xf numFmtId="44" fontId="9" fillId="0" borderId="12" xfId="0" applyNumberFormat="1" applyFont="1" applyBorder="1" applyProtection="1">
      <protection locked="0"/>
    </xf>
    <xf numFmtId="44" fontId="9" fillId="0" borderId="12" xfId="0" applyNumberFormat="1" applyFont="1" applyBorder="1"/>
    <xf numFmtId="0" fontId="9" fillId="0" borderId="12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/>
      <protection locked="0"/>
    </xf>
    <xf numFmtId="44" fontId="9" fillId="0" borderId="14" xfId="0" applyNumberFormat="1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left"/>
      <protection locked="0"/>
    </xf>
    <xf numFmtId="44" fontId="9" fillId="0" borderId="15" xfId="0" applyNumberFormat="1" applyFont="1" applyBorder="1" applyProtection="1">
      <protection locked="0"/>
    </xf>
    <xf numFmtId="4" fontId="9" fillId="0" borderId="15" xfId="0" applyNumberFormat="1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165" fontId="9" fillId="0" borderId="0" xfId="0" applyNumberFormat="1" applyFont="1" applyProtection="1">
      <protection locked="0"/>
    </xf>
    <xf numFmtId="0" fontId="17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4" fontId="1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0" fontId="20" fillId="0" borderId="0" xfId="0" quotePrefix="1" applyFont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4" fontId="9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23" fillId="0" borderId="0" xfId="0" applyFont="1"/>
    <xf numFmtId="0" fontId="9" fillId="0" borderId="0" xfId="0" applyFont="1" applyAlignment="1">
      <alignment horizontal="left" vertical="top" wrapText="1"/>
    </xf>
    <xf numFmtId="164" fontId="3" fillId="0" borderId="0" xfId="0" applyNumberFormat="1" applyFont="1"/>
    <xf numFmtId="44" fontId="3" fillId="0" borderId="0" xfId="0" applyNumberFormat="1" applyFont="1" applyProtection="1">
      <protection locked="0"/>
    </xf>
    <xf numFmtId="166" fontId="9" fillId="0" borderId="13" xfId="0" applyNumberFormat="1" applyFont="1" applyBorder="1"/>
    <xf numFmtId="166" fontId="9" fillId="0" borderId="4" xfId="0" applyNumberFormat="1" applyFont="1" applyBorder="1" applyAlignment="1">
      <alignment horizontal="right"/>
    </xf>
    <xf numFmtId="9" fontId="13" fillId="0" borderId="2" xfId="0" applyNumberFormat="1" applyFont="1" applyBorder="1"/>
    <xf numFmtId="9" fontId="9" fillId="0" borderId="12" xfId="0" applyNumberFormat="1" applyFont="1" applyBorder="1" applyProtection="1">
      <protection locked="0"/>
    </xf>
    <xf numFmtId="9" fontId="9" fillId="0" borderId="14" xfId="0" applyNumberFormat="1" applyFont="1" applyBorder="1"/>
    <xf numFmtId="44" fontId="27" fillId="0" borderId="4" xfId="0" applyNumberFormat="1" applyFont="1" applyBorder="1" applyProtection="1">
      <protection locked="0"/>
    </xf>
    <xf numFmtId="0" fontId="28" fillId="0" borderId="9" xfId="0" applyFont="1" applyBorder="1" applyProtection="1">
      <protection locked="0"/>
    </xf>
    <xf numFmtId="0" fontId="28" fillId="0" borderId="12" xfId="0" applyFont="1" applyBorder="1" applyProtection="1">
      <protection locked="0"/>
    </xf>
    <xf numFmtId="44" fontId="28" fillId="0" borderId="12" xfId="0" applyNumberFormat="1" applyFont="1" applyBorder="1" applyProtection="1">
      <protection locked="0"/>
    </xf>
    <xf numFmtId="9" fontId="28" fillId="0" borderId="0" xfId="0" applyNumberFormat="1" applyFont="1" applyProtection="1">
      <protection locked="0"/>
    </xf>
    <xf numFmtId="9" fontId="28" fillId="0" borderId="12" xfId="0" applyNumberFormat="1" applyFont="1" applyBorder="1" applyProtection="1">
      <protection locked="0"/>
    </xf>
    <xf numFmtId="0" fontId="28" fillId="0" borderId="9" xfId="0" applyFont="1" applyBorder="1" applyAlignment="1" applyProtection="1">
      <alignment horizontal="right"/>
      <protection locked="0"/>
    </xf>
    <xf numFmtId="0" fontId="28" fillId="0" borderId="12" xfId="0" applyFont="1" applyBorder="1" applyAlignment="1" applyProtection="1">
      <alignment horizontal="left"/>
      <protection locked="0"/>
    </xf>
    <xf numFmtId="4" fontId="29" fillId="0" borderId="0" xfId="0" applyNumberFormat="1" applyFont="1" applyProtection="1">
      <protection locked="0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top" wrapText="1" indent="2"/>
    </xf>
    <xf numFmtId="0" fontId="9" fillId="0" borderId="0" xfId="0" applyFont="1" applyAlignment="1">
      <alignment horizontal="left" vertical="top" wrapText="1" indent="6"/>
    </xf>
    <xf numFmtId="0" fontId="23" fillId="0" borderId="0" xfId="0" applyFont="1" applyAlignment="1">
      <alignment horizontal="left" vertical="top" wrapText="1"/>
    </xf>
    <xf numFmtId="165" fontId="13" fillId="0" borderId="2" xfId="0" applyNumberFormat="1" applyFont="1" applyBorder="1"/>
    <xf numFmtId="10" fontId="1" fillId="0" borderId="0" xfId="0" applyNumberFormat="1" applyFont="1" applyAlignment="1">
      <alignment vertical="center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0" fontId="9" fillId="0" borderId="8" xfId="0" applyFont="1" applyBorder="1" applyAlignment="1">
      <alignment horizontal="left"/>
    </xf>
    <xf numFmtId="165" fontId="3" fillId="0" borderId="0" xfId="0" applyNumberFormat="1" applyFont="1"/>
    <xf numFmtId="0" fontId="29" fillId="0" borderId="2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left" vertical="top" wrapText="1"/>
    </xf>
    <xf numFmtId="167" fontId="1" fillId="0" borderId="0" xfId="0" applyNumberFormat="1" applyFont="1" applyProtection="1">
      <protection locked="0"/>
    </xf>
    <xf numFmtId="0" fontId="13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2" xfId="0" applyFont="1" applyBorder="1"/>
    <xf numFmtId="0" fontId="13" fillId="0" borderId="8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4" fontId="13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13" fillId="0" borderId="2" xfId="0" applyNumberFormat="1" applyFont="1" applyBorder="1"/>
    <xf numFmtId="0" fontId="27" fillId="0" borderId="2" xfId="0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9" fillId="0" borderId="9" xfId="0" applyFont="1" applyBorder="1"/>
    <xf numFmtId="0" fontId="9" fillId="0" borderId="0" xfId="0" applyFont="1"/>
    <xf numFmtId="44" fontId="27" fillId="0" borderId="2" xfId="0" applyNumberFormat="1" applyFont="1" applyBorder="1" applyProtection="1"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27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12" fillId="2" borderId="20" xfId="0" applyFont="1" applyFill="1" applyBorder="1" applyAlignment="1">
      <alignment horizontal="left"/>
    </xf>
    <xf numFmtId="0" fontId="8" fillId="2" borderId="27" xfId="0" applyFont="1" applyFill="1" applyBorder="1"/>
    <xf numFmtId="0" fontId="12" fillId="0" borderId="20" xfId="0" applyFont="1" applyBorder="1" applyAlignment="1">
      <alignment horizontal="left" vertical="top" wrapText="1"/>
    </xf>
    <xf numFmtId="0" fontId="8" fillId="0" borderId="27" xfId="0" applyFont="1" applyBorder="1"/>
    <xf numFmtId="0" fontId="12" fillId="0" borderId="28" xfId="0" applyFont="1" applyBorder="1" applyAlignment="1">
      <alignment horizontal="left" vertical="top" wrapText="1"/>
    </xf>
    <xf numFmtId="0" fontId="8" fillId="0" borderId="29" xfId="0" applyFont="1" applyBorder="1"/>
    <xf numFmtId="0" fontId="12" fillId="0" borderId="30" xfId="0" applyFont="1" applyBorder="1" applyAlignment="1">
      <alignment horizontal="left" vertical="center"/>
    </xf>
    <xf numFmtId="0" fontId="8" fillId="0" borderId="31" xfId="0" applyFont="1" applyBorder="1"/>
    <xf numFmtId="0" fontId="8" fillId="0" borderId="32" xfId="0" applyFont="1" applyBorder="1"/>
    <xf numFmtId="0" fontId="18" fillId="0" borderId="8" xfId="0" applyFont="1" applyBorder="1" applyAlignment="1">
      <alignment horizontal="center" vertical="center" wrapText="1"/>
    </xf>
    <xf numFmtId="4" fontId="27" fillId="0" borderId="2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distributed" vertical="center" wrapText="1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Protection="1">
      <protection locked="0"/>
    </xf>
    <xf numFmtId="0" fontId="0" fillId="0" borderId="2" xfId="0" applyBorder="1"/>
    <xf numFmtId="0" fontId="13" fillId="0" borderId="2" xfId="0" applyFont="1" applyBorder="1" applyProtection="1">
      <protection locked="0"/>
    </xf>
    <xf numFmtId="0" fontId="13" fillId="0" borderId="0" xfId="0" applyFont="1"/>
    <xf numFmtId="0" fontId="14" fillId="0" borderId="0" xfId="0" applyFont="1"/>
    <xf numFmtId="0" fontId="12" fillId="0" borderId="19" xfId="0" applyFont="1" applyBorder="1" applyAlignment="1">
      <alignment wrapText="1"/>
    </xf>
    <xf numFmtId="0" fontId="8" fillId="0" borderId="2" xfId="0" applyFont="1" applyBorder="1"/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0" fillId="0" borderId="18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/>
    </xf>
    <xf numFmtId="166" fontId="27" fillId="0" borderId="2" xfId="0" applyNumberFormat="1" applyFont="1" applyBorder="1" applyProtection="1">
      <protection locked="0"/>
    </xf>
    <xf numFmtId="1" fontId="27" fillId="0" borderId="2" xfId="0" applyNumberFormat="1" applyFont="1" applyBorder="1" applyAlignment="1" applyProtection="1">
      <alignment horizontal="right"/>
      <protection locked="0"/>
    </xf>
    <xf numFmtId="0" fontId="30" fillId="0" borderId="2" xfId="0" applyFont="1" applyBorder="1" applyAlignment="1" applyProtection="1">
      <alignment horizontal="right"/>
      <protection locked="0"/>
    </xf>
    <xf numFmtId="0" fontId="13" fillId="0" borderId="0" xfId="0" applyFont="1" applyAlignment="1">
      <alignment horizontal="right"/>
    </xf>
    <xf numFmtId="166" fontId="27" fillId="0" borderId="2" xfId="0" applyNumberFormat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/>
    <xf numFmtId="0" fontId="9" fillId="0" borderId="4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" fontId="9" fillId="0" borderId="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44" fontId="9" fillId="0" borderId="10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44" fontId="9" fillId="0" borderId="9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" fontId="9" fillId="0" borderId="21" xfId="0" applyNumberFormat="1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4" fontId="9" fillId="0" borderId="14" xfId="0" applyNumberFormat="1" applyFont="1" applyBorder="1" applyAlignment="1">
      <alignment horizontal="center" wrapText="1"/>
    </xf>
    <xf numFmtId="1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zoomScale="90" zoomScaleNormal="90" workbookViewId="0">
      <selection activeCell="D6" sqref="D6:E6"/>
    </sheetView>
  </sheetViews>
  <sheetFormatPr defaultColWidth="9.109375" defaultRowHeight="13.8" x14ac:dyDescent="0.25"/>
  <cols>
    <col min="1" max="1" width="22.6640625" style="4" customWidth="1"/>
    <col min="2" max="2" width="7.6640625" style="4" customWidth="1"/>
    <col min="3" max="3" width="14.6640625" style="4" customWidth="1"/>
    <col min="4" max="4" width="15.6640625" style="4" customWidth="1"/>
    <col min="5" max="5" width="18.6640625" style="4" customWidth="1"/>
    <col min="6" max="6" width="13.5546875" style="4" customWidth="1"/>
    <col min="7" max="7" width="7.88671875" style="4" customWidth="1"/>
    <col min="8" max="8" width="12.6640625" style="4" customWidth="1"/>
    <col min="9" max="9" width="11.109375" style="4" customWidth="1"/>
    <col min="10" max="12" width="9.109375" style="4"/>
    <col min="13" max="13" width="12.6640625" style="4" customWidth="1"/>
    <col min="14" max="16384" width="9.109375" style="4"/>
  </cols>
  <sheetData>
    <row r="1" spans="1:11" ht="15" customHeight="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15" customHeight="1" x14ac:dyDescent="0.3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" customHeight="1" x14ac:dyDescent="0.35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21.75" customHeight="1" x14ac:dyDescent="0.35">
      <c r="A4" s="28"/>
      <c r="B4" s="28"/>
      <c r="C4" s="28"/>
      <c r="D4" s="28"/>
      <c r="E4" s="28"/>
      <c r="F4" s="28"/>
      <c r="G4" s="28"/>
      <c r="H4" s="128" t="s">
        <v>3</v>
      </c>
      <c r="I4" s="128"/>
      <c r="J4" s="158">
        <v>1</v>
      </c>
      <c r="K4" s="159"/>
    </row>
    <row r="5" spans="1:11" ht="35.1" customHeight="1" x14ac:dyDescent="0.25">
      <c r="A5" s="156" t="s">
        <v>4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11" ht="20.100000000000001" customHeight="1" x14ac:dyDescent="0.35">
      <c r="A6" s="160" t="s">
        <v>5</v>
      </c>
      <c r="B6" s="149"/>
      <c r="C6" s="149"/>
      <c r="D6" s="161">
        <v>44197</v>
      </c>
      <c r="E6" s="161"/>
      <c r="F6" s="36" t="s">
        <v>6</v>
      </c>
      <c r="G6" s="161">
        <v>44377</v>
      </c>
      <c r="H6" s="161"/>
      <c r="I6" s="161"/>
      <c r="J6" s="28"/>
      <c r="K6" s="28"/>
    </row>
    <row r="7" spans="1:11" ht="39.9" customHeight="1" x14ac:dyDescent="0.35">
      <c r="A7" s="28"/>
      <c r="B7" s="28"/>
      <c r="C7" s="28"/>
      <c r="D7" s="28"/>
      <c r="E7" s="28"/>
      <c r="F7" s="28"/>
      <c r="G7" s="28"/>
      <c r="H7" s="28"/>
      <c r="I7" s="99" t="s">
        <v>7</v>
      </c>
      <c r="J7" s="157">
        <v>44382</v>
      </c>
      <c r="K7" s="157"/>
    </row>
    <row r="8" spans="1:11" ht="19.5" customHeight="1" x14ac:dyDescent="0.3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9.5" customHeight="1" x14ac:dyDescent="0.35">
      <c r="A9" s="27" t="s">
        <v>8</v>
      </c>
      <c r="B9" s="115" t="s">
        <v>9</v>
      </c>
      <c r="C9" s="116"/>
      <c r="D9" s="116"/>
      <c r="E9" s="116"/>
      <c r="F9" s="116"/>
      <c r="G9" s="116"/>
      <c r="H9" s="111" t="s">
        <v>10</v>
      </c>
      <c r="I9" s="111"/>
      <c r="J9" s="126">
        <v>60000</v>
      </c>
      <c r="K9" s="126"/>
    </row>
    <row r="10" spans="1:11" ht="20.100000000000001" customHeight="1" x14ac:dyDescent="0.35">
      <c r="A10" s="27"/>
      <c r="B10" s="28"/>
      <c r="C10" s="28"/>
      <c r="D10" s="28"/>
      <c r="E10" s="28"/>
      <c r="F10" s="28"/>
      <c r="G10" s="28"/>
      <c r="H10" s="27"/>
      <c r="I10" s="27"/>
      <c r="J10" s="28"/>
      <c r="K10" s="28"/>
    </row>
    <row r="11" spans="1:11" ht="20.100000000000001" customHeight="1" x14ac:dyDescent="0.35">
      <c r="A11" s="27" t="s">
        <v>11</v>
      </c>
      <c r="B11" s="115" t="s">
        <v>12</v>
      </c>
      <c r="C11" s="115"/>
      <c r="D11" s="115"/>
      <c r="E11" s="115"/>
      <c r="F11" s="115"/>
      <c r="G11" s="115"/>
      <c r="H11" s="111" t="s">
        <v>13</v>
      </c>
      <c r="I11" s="111"/>
      <c r="J11" s="126" t="s">
        <v>87</v>
      </c>
      <c r="K11" s="126"/>
    </row>
    <row r="12" spans="1:11" ht="20.100000000000001" customHeight="1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20.100000000000001" customHeight="1" x14ac:dyDescent="0.35">
      <c r="A13" s="27"/>
      <c r="B13" s="127" t="s">
        <v>14</v>
      </c>
      <c r="C13" s="127"/>
      <c r="D13" s="127"/>
      <c r="E13" s="127"/>
      <c r="F13" s="127"/>
      <c r="G13" s="127"/>
      <c r="H13" s="128" t="s">
        <v>86</v>
      </c>
      <c r="I13" s="129"/>
      <c r="J13" s="129"/>
      <c r="K13" s="102" t="s">
        <v>89</v>
      </c>
    </row>
    <row r="14" spans="1:11" ht="20.100000000000001" customHeight="1" x14ac:dyDescent="0.3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20.100000000000001" customHeight="1" x14ac:dyDescent="0.35">
      <c r="A15" s="27" t="s">
        <v>15</v>
      </c>
      <c r="B15" s="115" t="s">
        <v>16</v>
      </c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ht="20.100000000000001" customHeight="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5" ht="20.100000000000001" customHeight="1" x14ac:dyDescent="0.35">
      <c r="A17" s="124" t="s">
        <v>17</v>
      </c>
      <c r="B17" s="124"/>
      <c r="C17" s="124"/>
      <c r="D17" s="124"/>
      <c r="E17" s="125"/>
      <c r="F17" s="122" t="s">
        <v>18</v>
      </c>
      <c r="G17" s="123"/>
      <c r="H17" s="123"/>
      <c r="I17" s="123"/>
      <c r="J17" s="123"/>
      <c r="K17" s="123"/>
    </row>
    <row r="18" spans="1:15" ht="20.100000000000001" customHeight="1" x14ac:dyDescent="0.35">
      <c r="A18" s="28"/>
      <c r="B18" s="28"/>
      <c r="C18" s="28"/>
      <c r="D18" s="28"/>
      <c r="E18" s="30"/>
      <c r="F18" s="28"/>
      <c r="G18" s="28"/>
      <c r="H18" s="28"/>
      <c r="I18" s="28"/>
      <c r="J18" s="28"/>
      <c r="K18" s="28"/>
    </row>
    <row r="19" spans="1:15" ht="20.100000000000001" customHeight="1" x14ac:dyDescent="0.35">
      <c r="A19" s="27" t="s">
        <v>19</v>
      </c>
      <c r="B19" s="28"/>
      <c r="C19" s="28"/>
      <c r="D19" s="98"/>
      <c r="E19" s="83">
        <v>409996</v>
      </c>
      <c r="F19" s="27" t="s">
        <v>20</v>
      </c>
      <c r="G19" s="28"/>
      <c r="H19" s="80">
        <f>'Recap Sheet'!D39</f>
        <v>0.58517165529451354</v>
      </c>
      <c r="I19" s="98" t="s">
        <v>21</v>
      </c>
      <c r="J19" s="114">
        <f>'Recap Sheet'!E39</f>
        <v>239959</v>
      </c>
      <c r="K19" s="114"/>
    </row>
    <row r="20" spans="1:15" ht="20.100000000000001" customHeight="1" x14ac:dyDescent="0.35">
      <c r="A20" s="28"/>
      <c r="B20" s="28"/>
      <c r="C20" s="28"/>
      <c r="D20" s="28"/>
      <c r="E20" s="30"/>
      <c r="F20" s="27"/>
      <c r="G20" s="28"/>
      <c r="H20" s="28"/>
      <c r="I20" s="28"/>
      <c r="J20" s="63"/>
      <c r="K20" s="63"/>
    </row>
    <row r="21" spans="1:15" ht="20.100000000000001" customHeight="1" x14ac:dyDescent="0.35">
      <c r="A21" s="111" t="s">
        <v>22</v>
      </c>
      <c r="B21" s="117"/>
      <c r="C21" s="117"/>
      <c r="D21" s="117"/>
      <c r="E21" s="118"/>
      <c r="F21" s="27" t="s">
        <v>23</v>
      </c>
      <c r="G21" s="28"/>
      <c r="H21" s="96">
        <f>IF(K13="Yes", 0%,M22)</f>
        <v>4.2722506761571764E-2</v>
      </c>
      <c r="I21" s="98" t="s">
        <v>21</v>
      </c>
      <c r="J21" s="114">
        <f>TRUNC(J19*H21, 2)</f>
        <v>10251.65</v>
      </c>
      <c r="K21" s="114"/>
      <c r="M21" s="76">
        <f>TRUNC((E30*0.5)*0.05,2)</f>
        <v>10251.65</v>
      </c>
    </row>
    <row r="22" spans="1:15" ht="20.100000000000001" customHeight="1" x14ac:dyDescent="0.35">
      <c r="A22" s="28"/>
      <c r="B22" s="28"/>
      <c r="C22" s="28"/>
      <c r="D22" s="28"/>
      <c r="E22" s="30"/>
      <c r="F22" s="119" t="s">
        <v>24</v>
      </c>
      <c r="G22" s="120"/>
      <c r="H22" s="120"/>
      <c r="I22" s="120"/>
      <c r="J22" s="63"/>
      <c r="K22" s="63"/>
      <c r="M22" s="101">
        <f>IF(H19&lt;50%, 0.05,M21/J19)</f>
        <v>4.2722506761571764E-2</v>
      </c>
    </row>
    <row r="23" spans="1:15" ht="20.100000000000001" customHeight="1" x14ac:dyDescent="0.35">
      <c r="A23" s="35" t="s">
        <v>25</v>
      </c>
      <c r="B23" s="121">
        <f>'Recap Sheet'!G28</f>
        <v>40</v>
      </c>
      <c r="C23" s="121"/>
      <c r="D23" s="121"/>
      <c r="E23" s="30"/>
      <c r="J23" s="64"/>
      <c r="K23" s="64"/>
    </row>
    <row r="24" spans="1:15" ht="20.100000000000001" customHeight="1" x14ac:dyDescent="0.35">
      <c r="A24" s="27"/>
      <c r="B24" s="28"/>
      <c r="C24" s="28"/>
      <c r="D24" s="28"/>
      <c r="E24" s="30"/>
      <c r="F24" s="105" t="s">
        <v>26</v>
      </c>
      <c r="G24" s="106"/>
      <c r="H24" s="106"/>
      <c r="I24" s="28"/>
      <c r="J24" s="63"/>
      <c r="K24" s="63"/>
    </row>
    <row r="25" spans="1:15" ht="20.100000000000001" customHeight="1" x14ac:dyDescent="0.35">
      <c r="A25" s="35" t="s">
        <v>27</v>
      </c>
      <c r="B25" s="121">
        <f>'Recap Sheet'!G31</f>
        <v>30</v>
      </c>
      <c r="C25" s="121"/>
      <c r="D25" s="121"/>
      <c r="E25" s="30"/>
      <c r="F25" s="107"/>
      <c r="G25" s="106"/>
      <c r="H25" s="106"/>
      <c r="I25" s="98" t="s">
        <v>21</v>
      </c>
      <c r="J25" s="112">
        <f>TRUNC(J19-J21,2)</f>
        <v>229707.35</v>
      </c>
      <c r="K25" s="113"/>
    </row>
    <row r="26" spans="1:15" ht="20.100000000000001" customHeight="1" x14ac:dyDescent="0.35">
      <c r="A26" s="27"/>
      <c r="B26" s="28"/>
      <c r="C26" s="28"/>
      <c r="D26" s="28"/>
      <c r="E26" s="30"/>
      <c r="F26" s="105" t="s">
        <v>28</v>
      </c>
      <c r="G26" s="106"/>
      <c r="H26" s="106"/>
      <c r="I26" s="28"/>
      <c r="J26" s="63"/>
      <c r="K26" s="63"/>
    </row>
    <row r="27" spans="1:15" ht="20.100000000000001" customHeight="1" x14ac:dyDescent="0.35">
      <c r="A27" s="148" t="s">
        <v>29</v>
      </c>
      <c r="B27" s="149"/>
      <c r="C27" s="149"/>
      <c r="D27" s="99"/>
      <c r="E27" s="32">
        <f>B23+B25</f>
        <v>70</v>
      </c>
      <c r="F27" s="107"/>
      <c r="G27" s="106"/>
      <c r="H27" s="106"/>
      <c r="I27" s="98" t="s">
        <v>21</v>
      </c>
      <c r="J27" s="141">
        <v>10</v>
      </c>
      <c r="K27" s="141"/>
      <c r="M27" s="77"/>
      <c r="O27" s="77"/>
    </row>
    <row r="28" spans="1:15" ht="20.100000000000001" customHeight="1" x14ac:dyDescent="0.35">
      <c r="A28" s="28"/>
      <c r="B28" s="28"/>
      <c r="C28" s="28"/>
      <c r="D28" s="28"/>
      <c r="E28" s="31"/>
      <c r="F28" s="27"/>
      <c r="G28" s="28"/>
      <c r="H28" s="28"/>
      <c r="I28" s="28"/>
      <c r="J28" s="63"/>
      <c r="K28" s="63"/>
    </row>
    <row r="29" spans="1:15" ht="20.100000000000001" customHeight="1" x14ac:dyDescent="0.35">
      <c r="A29" s="28"/>
      <c r="B29" s="28"/>
      <c r="C29" s="28"/>
      <c r="D29" s="28"/>
      <c r="E29" s="30"/>
      <c r="F29" s="27" t="s">
        <v>30</v>
      </c>
      <c r="G29" s="28"/>
      <c r="H29" s="28"/>
      <c r="I29" s="98" t="s">
        <v>21</v>
      </c>
      <c r="J29" s="112">
        <f>J25-J27</f>
        <v>229697.35</v>
      </c>
      <c r="K29" s="112"/>
    </row>
    <row r="30" spans="1:15" ht="20.100000000000001" customHeight="1" x14ac:dyDescent="0.35">
      <c r="A30" s="27" t="s">
        <v>31</v>
      </c>
      <c r="B30" s="28"/>
      <c r="C30" s="28"/>
      <c r="D30" s="98"/>
      <c r="E30" s="32">
        <f>E19+E27</f>
        <v>410066</v>
      </c>
      <c r="F30" s="28"/>
      <c r="G30" s="28"/>
      <c r="H30" s="28"/>
      <c r="I30" s="28"/>
      <c r="J30" s="28"/>
      <c r="K30" s="28"/>
    </row>
    <row r="31" spans="1:15" ht="15" customHeight="1" x14ac:dyDescent="0.35">
      <c r="A31" s="33"/>
      <c r="B31" s="33"/>
      <c r="C31" s="33"/>
      <c r="D31" s="33"/>
      <c r="E31" s="34"/>
      <c r="F31" s="33"/>
      <c r="G31" s="33"/>
      <c r="H31" s="33"/>
      <c r="I31" s="33"/>
      <c r="J31" s="33"/>
      <c r="K31" s="33"/>
    </row>
    <row r="32" spans="1:15" ht="15" customHeight="1" x14ac:dyDescent="0.3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15" customHeight="1" x14ac:dyDescent="0.35">
      <c r="A33" s="99" t="s">
        <v>32</v>
      </c>
      <c r="B33" s="115" t="s">
        <v>33</v>
      </c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 ht="15" customHeight="1" x14ac:dyDescent="0.3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35">
      <c r="A35" s="115" t="s">
        <v>33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1" ht="15" customHeight="1" x14ac:dyDescent="0.3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5" customHeight="1" x14ac:dyDescent="0.35">
      <c r="A37" s="115" t="s">
        <v>33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ht="15" customHeight="1" x14ac:dyDescent="0.3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ht="33" customHeight="1" x14ac:dyDescent="0.35">
      <c r="A39" s="40"/>
      <c r="B39" s="40"/>
      <c r="C39" s="40"/>
      <c r="D39" s="40"/>
      <c r="E39" s="40"/>
      <c r="F39" s="35"/>
      <c r="G39" s="155" t="s">
        <v>34</v>
      </c>
      <c r="H39" s="155"/>
      <c r="I39" s="155"/>
      <c r="J39" s="155"/>
      <c r="K39" s="155"/>
    </row>
    <row r="40" spans="1:11" ht="20.100000000000001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ht="20.100000000000001" customHeight="1" x14ac:dyDescent="0.35">
      <c r="A41" s="37"/>
      <c r="B41" s="37"/>
      <c r="C41" s="37"/>
      <c r="D41" s="37"/>
      <c r="E41" s="37"/>
      <c r="F41" s="28"/>
      <c r="G41" s="109" t="str">
        <f>B9</f>
        <v>AE Consultant</v>
      </c>
      <c r="H41" s="109"/>
      <c r="I41" s="109"/>
      <c r="J41" s="109"/>
      <c r="K41" s="109"/>
    </row>
    <row r="42" spans="1:11" ht="20.100000000000001" customHeight="1" x14ac:dyDescent="0.35">
      <c r="A42" s="39"/>
      <c r="B42" s="39"/>
      <c r="C42" s="39"/>
      <c r="D42" s="39"/>
      <c r="E42" s="39"/>
      <c r="F42" s="28"/>
      <c r="G42" s="110" t="s">
        <v>35</v>
      </c>
      <c r="H42" s="110"/>
      <c r="I42" s="110"/>
      <c r="J42" s="110"/>
      <c r="K42" s="110"/>
    </row>
    <row r="43" spans="1:11" ht="20.100000000000001" customHeight="1" x14ac:dyDescent="0.35">
      <c r="A43" s="40"/>
      <c r="B43" s="41"/>
      <c r="C43" s="41"/>
      <c r="D43" s="41"/>
      <c r="E43" s="38"/>
      <c r="F43" s="99" t="s">
        <v>36</v>
      </c>
      <c r="G43" s="147"/>
      <c r="H43" s="147"/>
      <c r="I43" s="147"/>
      <c r="J43" s="147"/>
      <c r="K43" s="147"/>
    </row>
    <row r="44" spans="1:11" ht="20.100000000000001" customHeight="1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ht="20.100000000000001" customHeight="1" x14ac:dyDescent="0.35">
      <c r="B45" s="28"/>
      <c r="C45" s="28"/>
      <c r="D45" s="36"/>
      <c r="E45" s="36"/>
      <c r="F45" s="28"/>
      <c r="G45" s="147" t="s">
        <v>37</v>
      </c>
      <c r="H45" s="147"/>
      <c r="I45" s="147"/>
      <c r="J45" s="147"/>
      <c r="K45" s="147"/>
    </row>
    <row r="46" spans="1:11" ht="20.100000000000001" customHeight="1" thickBot="1" x14ac:dyDescent="0.4">
      <c r="A46" s="28" t="s">
        <v>38</v>
      </c>
      <c r="B46" s="28"/>
      <c r="C46" s="28"/>
      <c r="D46" s="36"/>
      <c r="E46" s="36"/>
      <c r="F46" s="28"/>
      <c r="G46" s="108" t="s">
        <v>39</v>
      </c>
      <c r="H46" s="108"/>
      <c r="I46" s="108"/>
      <c r="J46" s="108"/>
      <c r="K46" s="108"/>
    </row>
    <row r="47" spans="1:11" ht="30" customHeight="1" x14ac:dyDescent="0.35">
      <c r="A47" s="152" t="s">
        <v>40</v>
      </c>
      <c r="B47" s="153"/>
      <c r="C47" s="153"/>
      <c r="D47" s="154"/>
      <c r="E47" s="6"/>
      <c r="F47" s="28" t="s">
        <v>38</v>
      </c>
    </row>
    <row r="48" spans="1:11" ht="30" customHeight="1" x14ac:dyDescent="0.25">
      <c r="A48" s="150" t="s">
        <v>41</v>
      </c>
      <c r="B48" s="151"/>
      <c r="C48" s="151"/>
      <c r="D48" s="20" t="s">
        <v>42</v>
      </c>
      <c r="F48" s="142" t="s">
        <v>43</v>
      </c>
      <c r="G48" s="142"/>
      <c r="H48" s="142"/>
      <c r="I48" s="142"/>
      <c r="J48" s="142"/>
      <c r="K48" s="142"/>
    </row>
    <row r="49" spans="1:11" ht="30" customHeight="1" x14ac:dyDescent="0.25">
      <c r="A49" s="131"/>
      <c r="B49" s="132"/>
      <c r="C49" s="21" t="s">
        <v>44</v>
      </c>
      <c r="D49" s="22" t="s">
        <v>7</v>
      </c>
      <c r="F49" s="142"/>
      <c r="G49" s="142"/>
      <c r="H49" s="142"/>
      <c r="I49" s="142"/>
      <c r="J49" s="142"/>
      <c r="K49" s="142"/>
    </row>
    <row r="50" spans="1:11" ht="30" customHeight="1" x14ac:dyDescent="0.25">
      <c r="A50" s="133" t="s">
        <v>45</v>
      </c>
      <c r="B50" s="134"/>
      <c r="C50" s="23"/>
      <c r="D50" s="24"/>
      <c r="F50" s="144" t="s">
        <v>46</v>
      </c>
      <c r="G50" s="144"/>
      <c r="H50" s="144"/>
    </row>
    <row r="51" spans="1:11" ht="30" customHeight="1" x14ac:dyDescent="0.6">
      <c r="A51" s="135" t="s">
        <v>47</v>
      </c>
      <c r="B51" s="136"/>
      <c r="C51" s="25"/>
      <c r="D51" s="26"/>
      <c r="F51" s="145"/>
      <c r="G51" s="146"/>
      <c r="H51" s="146"/>
      <c r="I51" s="65" t="s">
        <v>48</v>
      </c>
      <c r="J51" s="66"/>
      <c r="K51" s="66"/>
    </row>
    <row r="52" spans="1:11" ht="30" customHeight="1" thickBot="1" x14ac:dyDescent="0.3">
      <c r="A52" s="137" t="s">
        <v>49</v>
      </c>
      <c r="B52" s="138"/>
      <c r="C52" s="138"/>
      <c r="D52" s="139"/>
      <c r="F52" s="140" t="s">
        <v>41</v>
      </c>
      <c r="G52" s="140"/>
      <c r="H52" s="140"/>
      <c r="J52" s="143" t="s">
        <v>7</v>
      </c>
      <c r="K52" s="143"/>
    </row>
    <row r="53" spans="1:11" ht="20.100000000000001" customHeight="1" x14ac:dyDescent="0.3">
      <c r="A53" s="130"/>
      <c r="B53" s="130"/>
      <c r="C53" s="130"/>
    </row>
    <row r="54" spans="1:11" ht="20.100000000000001" customHeight="1" x14ac:dyDescent="0.3">
      <c r="A54" s="12"/>
      <c r="B54" s="12"/>
      <c r="C54" s="13"/>
    </row>
    <row r="55" spans="1:11" ht="20.100000000000001" customHeight="1" x14ac:dyDescent="0.3">
      <c r="A55" s="13"/>
      <c r="B55" s="14"/>
      <c r="C55" s="14"/>
    </row>
    <row r="56" spans="1:11" ht="20.100000000000001" customHeight="1" x14ac:dyDescent="0.25">
      <c r="A56" s="15"/>
      <c r="B56" s="16"/>
      <c r="C56" s="17"/>
    </row>
    <row r="57" spans="1:11" ht="20.100000000000001" customHeight="1" x14ac:dyDescent="0.25">
      <c r="A57" s="15"/>
      <c r="B57" s="18"/>
      <c r="C57" s="18"/>
    </row>
    <row r="58" spans="1:11" ht="20.100000000000001" customHeight="1" x14ac:dyDescent="0.25">
      <c r="A58" s="19"/>
      <c r="B58" s="19"/>
      <c r="C58" s="19"/>
    </row>
  </sheetData>
  <sheetProtection algorithmName="SHA-512" hashValue="DI0QW5IsdZeeK3siJrmHCwCMqCkjgUbMR5EUAHuDkiQYaE0zom+M6XN4i00jMNf1RGEax37Yr+cmZyU7Xo41QA==" saltValue="CH4p3RbkBhPplSHQAxRqcA==" spinCount="100000" sheet="1" selectLockedCells="1"/>
  <mergeCells count="54">
    <mergeCell ref="A1:K1"/>
    <mergeCell ref="A2:K2"/>
    <mergeCell ref="A3:K3"/>
    <mergeCell ref="A5:K5"/>
    <mergeCell ref="J7:K7"/>
    <mergeCell ref="H4:I4"/>
    <mergeCell ref="J4:K4"/>
    <mergeCell ref="A6:C6"/>
    <mergeCell ref="G6:I6"/>
    <mergeCell ref="D6:E6"/>
    <mergeCell ref="F52:H52"/>
    <mergeCell ref="J27:K27"/>
    <mergeCell ref="J29:K29"/>
    <mergeCell ref="F48:K49"/>
    <mergeCell ref="J52:K52"/>
    <mergeCell ref="F50:H50"/>
    <mergeCell ref="F51:H51"/>
    <mergeCell ref="G45:K45"/>
    <mergeCell ref="B33:K33"/>
    <mergeCell ref="A35:K35"/>
    <mergeCell ref="A37:K37"/>
    <mergeCell ref="G43:K43"/>
    <mergeCell ref="A27:C27"/>
    <mergeCell ref="A48:C48"/>
    <mergeCell ref="A47:D47"/>
    <mergeCell ref="G39:K39"/>
    <mergeCell ref="A53:C53"/>
    <mergeCell ref="A49:B49"/>
    <mergeCell ref="A50:B50"/>
    <mergeCell ref="A51:B51"/>
    <mergeCell ref="A52:D52"/>
    <mergeCell ref="B11:G11"/>
    <mergeCell ref="J9:K9"/>
    <mergeCell ref="B15:K15"/>
    <mergeCell ref="H11:I11"/>
    <mergeCell ref="J11:K11"/>
    <mergeCell ref="B13:G13"/>
    <mergeCell ref="H13:J13"/>
    <mergeCell ref="F26:H27"/>
    <mergeCell ref="G46:K46"/>
    <mergeCell ref="G41:K41"/>
    <mergeCell ref="G42:K42"/>
    <mergeCell ref="H9:I9"/>
    <mergeCell ref="J25:K25"/>
    <mergeCell ref="J19:K19"/>
    <mergeCell ref="B9:G9"/>
    <mergeCell ref="A21:E21"/>
    <mergeCell ref="F22:I22"/>
    <mergeCell ref="J21:K21"/>
    <mergeCell ref="B25:D25"/>
    <mergeCell ref="B23:D23"/>
    <mergeCell ref="F24:H25"/>
    <mergeCell ref="F17:K17"/>
    <mergeCell ref="A17:E17"/>
  </mergeCells>
  <phoneticPr fontId="0" type="noConversion"/>
  <dataValidations count="1">
    <dataValidation type="list" allowBlank="1" showInputMessage="1" showErrorMessage="1" sqref="K13" xr:uid="{00000000-0002-0000-0000-000000000000}">
      <formula1>"Yes,No"</formula1>
    </dataValidation>
  </dataValidations>
  <printOptions horizontalCentered="1"/>
  <pageMargins left="0" right="0" top="0.3" bottom="0.3" header="0" footer="0"/>
  <pageSetup scale="68" orientation="portrait" r:id="rId1"/>
  <headerFooter alignWithMargins="0">
    <oddFooter>&amp;CPage 1&amp;RRev. 11/15/19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zoomScaleNormal="100" zoomScaleSheetLayoutView="100" workbookViewId="0">
      <selection activeCell="B9" sqref="B9"/>
    </sheetView>
  </sheetViews>
  <sheetFormatPr defaultColWidth="9.109375" defaultRowHeight="13.2" x14ac:dyDescent="0.25"/>
  <cols>
    <col min="1" max="1" width="8.44140625" style="6" customWidth="1"/>
    <col min="2" max="2" width="60.6640625" style="5" customWidth="1"/>
    <col min="3" max="3" width="20.6640625" style="2" customWidth="1"/>
    <col min="4" max="4" width="15.6640625" style="2" customWidth="1"/>
    <col min="5" max="5" width="20.6640625" style="3" customWidth="1"/>
    <col min="6" max="6" width="12.33203125" style="1" bestFit="1" customWidth="1"/>
    <col min="7" max="16384" width="9.109375" style="1"/>
  </cols>
  <sheetData>
    <row r="1" spans="1:5" ht="15.9" customHeight="1" x14ac:dyDescent="0.3">
      <c r="A1" s="42"/>
      <c r="B1" s="100"/>
      <c r="C1" s="170" t="s">
        <v>50</v>
      </c>
      <c r="D1" s="171"/>
      <c r="E1" s="78">
        <f>Invoice!D6</f>
        <v>44197</v>
      </c>
    </row>
    <row r="2" spans="1:5" ht="15.9" customHeight="1" x14ac:dyDescent="0.3">
      <c r="A2" s="174" t="s">
        <v>1</v>
      </c>
      <c r="B2" s="175"/>
      <c r="C2" s="172" t="s">
        <v>6</v>
      </c>
      <c r="D2" s="173"/>
      <c r="E2" s="79">
        <f>Invoice!G6</f>
        <v>44377</v>
      </c>
    </row>
    <row r="3" spans="1:5" ht="26.25" customHeight="1" x14ac:dyDescent="0.3">
      <c r="A3" s="43"/>
      <c r="B3" s="62" t="s">
        <v>51</v>
      </c>
      <c r="C3" s="178" t="s">
        <v>52</v>
      </c>
      <c r="D3" s="179"/>
      <c r="E3" s="180"/>
    </row>
    <row r="4" spans="1:5" ht="15" customHeight="1" x14ac:dyDescent="0.3">
      <c r="A4" s="67"/>
      <c r="B4" s="62"/>
      <c r="C4" s="68"/>
      <c r="D4" s="182">
        <f>Invoice!J4</f>
        <v>1</v>
      </c>
      <c r="E4" s="183"/>
    </row>
    <row r="5" spans="1:5" ht="15.9" customHeight="1" x14ac:dyDescent="0.3">
      <c r="A5" s="42" t="s">
        <v>53</v>
      </c>
      <c r="B5" s="162" t="str">
        <f>Invoice!B15</f>
        <v>Test Reservoir Project</v>
      </c>
      <c r="C5" s="162"/>
      <c r="D5" s="162"/>
      <c r="E5" s="163"/>
    </row>
    <row r="6" spans="1:5" ht="15.9" customHeight="1" x14ac:dyDescent="0.3">
      <c r="A6" s="45"/>
      <c r="B6" s="164"/>
      <c r="C6" s="164"/>
      <c r="D6" s="164"/>
      <c r="E6" s="165"/>
    </row>
    <row r="7" spans="1:5" ht="15.9" customHeight="1" x14ac:dyDescent="0.3">
      <c r="A7" s="166" t="s">
        <v>54</v>
      </c>
      <c r="B7" s="168" t="s">
        <v>55</v>
      </c>
      <c r="C7" s="181" t="s">
        <v>56</v>
      </c>
      <c r="D7" s="176" t="s">
        <v>57</v>
      </c>
      <c r="E7" s="177"/>
    </row>
    <row r="8" spans="1:5" ht="15.9" customHeight="1" x14ac:dyDescent="0.3">
      <c r="A8" s="167"/>
      <c r="B8" s="169"/>
      <c r="C8" s="169"/>
      <c r="D8" s="46" t="s">
        <v>58</v>
      </c>
      <c r="E8" s="46" t="s">
        <v>59</v>
      </c>
    </row>
    <row r="9" spans="1:5" ht="15.9" customHeight="1" x14ac:dyDescent="0.3">
      <c r="A9" s="84">
        <v>1</v>
      </c>
      <c r="B9" s="85" t="s">
        <v>60</v>
      </c>
      <c r="C9" s="86">
        <v>65632</v>
      </c>
      <c r="D9" s="87">
        <v>1</v>
      </c>
      <c r="E9" s="48">
        <f>C9*D9</f>
        <v>65632</v>
      </c>
    </row>
    <row r="10" spans="1:5" ht="15.9" customHeight="1" x14ac:dyDescent="0.3">
      <c r="A10" s="84">
        <v>2</v>
      </c>
      <c r="B10" s="85" t="s">
        <v>61</v>
      </c>
      <c r="C10" s="86">
        <v>7841</v>
      </c>
      <c r="D10" s="87">
        <v>1</v>
      </c>
      <c r="E10" s="48">
        <f>C10*D10</f>
        <v>7841</v>
      </c>
    </row>
    <row r="11" spans="1:5" ht="15.9" customHeight="1" x14ac:dyDescent="0.3">
      <c r="A11" s="84">
        <v>3</v>
      </c>
      <c r="B11" s="85" t="s">
        <v>62</v>
      </c>
      <c r="C11" s="86">
        <v>15812</v>
      </c>
      <c r="D11" s="87">
        <v>1</v>
      </c>
      <c r="E11" s="48">
        <f>C11*D11</f>
        <v>15812</v>
      </c>
    </row>
    <row r="12" spans="1:5" ht="15.9" customHeight="1" x14ac:dyDescent="0.3">
      <c r="A12" s="84">
        <v>4</v>
      </c>
      <c r="B12" s="85" t="s">
        <v>63</v>
      </c>
      <c r="C12" s="86">
        <v>6430</v>
      </c>
      <c r="D12" s="87">
        <v>1</v>
      </c>
      <c r="E12" s="48">
        <f>C12*D12</f>
        <v>6430</v>
      </c>
    </row>
    <row r="13" spans="1:5" ht="15.9" customHeight="1" x14ac:dyDescent="0.3">
      <c r="A13" s="84">
        <v>5</v>
      </c>
      <c r="B13" s="85" t="s">
        <v>64</v>
      </c>
      <c r="C13" s="86">
        <v>73981</v>
      </c>
      <c r="D13" s="87">
        <v>1</v>
      </c>
      <c r="E13" s="48">
        <f>C13*D13</f>
        <v>73981</v>
      </c>
    </row>
    <row r="14" spans="1:5" ht="15.9" customHeight="1" x14ac:dyDescent="0.3">
      <c r="A14" s="84">
        <v>6</v>
      </c>
      <c r="B14" s="85"/>
      <c r="C14" s="86">
        <v>48813</v>
      </c>
      <c r="D14" s="87">
        <v>1</v>
      </c>
      <c r="E14" s="48">
        <f t="shared" ref="E14:E38" si="0">C14*D14</f>
        <v>48813</v>
      </c>
    </row>
    <row r="15" spans="1:5" ht="15.9" customHeight="1" x14ac:dyDescent="0.3">
      <c r="A15" s="84">
        <v>7</v>
      </c>
      <c r="B15" s="85"/>
      <c r="C15" s="86">
        <v>21420</v>
      </c>
      <c r="D15" s="87">
        <v>1</v>
      </c>
      <c r="E15" s="48">
        <f t="shared" si="0"/>
        <v>21420</v>
      </c>
    </row>
    <row r="16" spans="1:5" ht="15.9" customHeight="1" x14ac:dyDescent="0.3">
      <c r="A16" s="84">
        <v>8</v>
      </c>
      <c r="B16" s="85"/>
      <c r="C16" s="86">
        <v>22724</v>
      </c>
      <c r="D16" s="87"/>
      <c r="E16" s="48">
        <f t="shared" si="0"/>
        <v>0</v>
      </c>
    </row>
    <row r="17" spans="1:7" ht="15.9" customHeight="1" x14ac:dyDescent="0.3">
      <c r="A17" s="84">
        <v>9</v>
      </c>
      <c r="B17" s="85"/>
      <c r="C17" s="86">
        <v>25580</v>
      </c>
      <c r="D17" s="87"/>
      <c r="E17" s="48">
        <f t="shared" si="0"/>
        <v>0</v>
      </c>
    </row>
    <row r="18" spans="1:7" ht="15.9" customHeight="1" x14ac:dyDescent="0.3">
      <c r="A18" s="84">
        <v>10</v>
      </c>
      <c r="B18" s="85"/>
      <c r="C18" s="86">
        <v>5171</v>
      </c>
      <c r="D18" s="87"/>
      <c r="E18" s="48">
        <f t="shared" si="0"/>
        <v>0</v>
      </c>
    </row>
    <row r="19" spans="1:7" ht="15.9" customHeight="1" x14ac:dyDescent="0.3">
      <c r="A19" s="84">
        <v>11</v>
      </c>
      <c r="B19" s="85"/>
      <c r="C19" s="86">
        <v>25154</v>
      </c>
      <c r="D19" s="87"/>
      <c r="E19" s="48">
        <f t="shared" si="0"/>
        <v>0</v>
      </c>
    </row>
    <row r="20" spans="1:7" ht="15.9" customHeight="1" x14ac:dyDescent="0.3">
      <c r="A20" s="84">
        <v>12</v>
      </c>
      <c r="B20" s="85"/>
      <c r="C20" s="86">
        <v>16290</v>
      </c>
      <c r="D20" s="87"/>
      <c r="E20" s="48">
        <f t="shared" si="0"/>
        <v>0</v>
      </c>
    </row>
    <row r="21" spans="1:7" ht="15.9" customHeight="1" x14ac:dyDescent="0.3">
      <c r="A21" s="84">
        <v>13</v>
      </c>
      <c r="B21" s="85"/>
      <c r="C21" s="86">
        <v>10448</v>
      </c>
      <c r="D21" s="87"/>
      <c r="E21" s="48">
        <f t="shared" si="0"/>
        <v>0</v>
      </c>
    </row>
    <row r="22" spans="1:7" ht="15.9" customHeight="1" x14ac:dyDescent="0.3">
      <c r="A22" s="84">
        <v>14</v>
      </c>
      <c r="B22" s="85"/>
      <c r="C22" s="86">
        <v>2614</v>
      </c>
      <c r="D22" s="88"/>
      <c r="E22" s="48">
        <f t="shared" si="0"/>
        <v>0</v>
      </c>
    </row>
    <row r="23" spans="1:7" ht="15.9" customHeight="1" x14ac:dyDescent="0.3">
      <c r="A23" s="84">
        <v>15</v>
      </c>
      <c r="B23" s="85"/>
      <c r="C23" s="86">
        <v>17139</v>
      </c>
      <c r="D23" s="88"/>
      <c r="E23" s="48">
        <f t="shared" si="0"/>
        <v>0</v>
      </c>
    </row>
    <row r="24" spans="1:7" ht="15.9" customHeight="1" x14ac:dyDescent="0.3">
      <c r="A24" s="84">
        <v>16</v>
      </c>
      <c r="B24" s="85"/>
      <c r="C24" s="86">
        <v>4005</v>
      </c>
      <c r="D24" s="88"/>
      <c r="E24" s="48">
        <f t="shared" si="0"/>
        <v>0</v>
      </c>
    </row>
    <row r="25" spans="1:7" ht="15.9" customHeight="1" x14ac:dyDescent="0.3">
      <c r="A25" s="84">
        <v>17</v>
      </c>
      <c r="B25" s="85"/>
      <c r="C25" s="86">
        <v>20942</v>
      </c>
      <c r="D25" s="88"/>
      <c r="E25" s="48">
        <f t="shared" si="0"/>
        <v>0</v>
      </c>
    </row>
    <row r="26" spans="1:7" ht="15.9" customHeight="1" x14ac:dyDescent="0.3">
      <c r="A26" s="89">
        <v>18</v>
      </c>
      <c r="B26" s="90"/>
      <c r="C26" s="86"/>
      <c r="D26" s="88"/>
      <c r="E26" s="48">
        <f t="shared" si="0"/>
        <v>0</v>
      </c>
    </row>
    <row r="27" spans="1:7" ht="15.9" customHeight="1" x14ac:dyDescent="0.3">
      <c r="A27" s="89">
        <v>19</v>
      </c>
      <c r="B27" s="90"/>
      <c r="C27" s="86">
        <v>20000</v>
      </c>
      <c r="D27" s="88"/>
      <c r="E27" s="48">
        <f t="shared" si="0"/>
        <v>0</v>
      </c>
    </row>
    <row r="28" spans="1:7" ht="15.9" customHeight="1" x14ac:dyDescent="0.3">
      <c r="A28" s="89">
        <v>20</v>
      </c>
      <c r="B28" s="90" t="s">
        <v>65</v>
      </c>
      <c r="C28" s="86"/>
      <c r="D28" s="88"/>
      <c r="E28" s="48">
        <f t="shared" si="0"/>
        <v>0</v>
      </c>
      <c r="G28" s="91">
        <f>C29+C30</f>
        <v>40</v>
      </c>
    </row>
    <row r="29" spans="1:7" ht="15.9" customHeight="1" x14ac:dyDescent="0.3">
      <c r="A29" s="89">
        <v>21</v>
      </c>
      <c r="B29" s="90" t="s">
        <v>66</v>
      </c>
      <c r="C29" s="86">
        <v>20</v>
      </c>
      <c r="D29" s="88">
        <v>0</v>
      </c>
      <c r="E29" s="48">
        <f t="shared" si="0"/>
        <v>0</v>
      </c>
    </row>
    <row r="30" spans="1:7" ht="15.9" customHeight="1" x14ac:dyDescent="0.3">
      <c r="A30" s="89">
        <v>22</v>
      </c>
      <c r="B30" s="90" t="s">
        <v>67</v>
      </c>
      <c r="C30" s="86">
        <v>20</v>
      </c>
      <c r="D30" s="88"/>
      <c r="E30" s="48">
        <f t="shared" si="0"/>
        <v>0</v>
      </c>
    </row>
    <row r="31" spans="1:7" ht="15.9" customHeight="1" x14ac:dyDescent="0.3">
      <c r="A31" s="89">
        <v>23</v>
      </c>
      <c r="B31" s="90" t="s">
        <v>68</v>
      </c>
      <c r="C31" s="86"/>
      <c r="D31" s="88"/>
      <c r="E31" s="48">
        <f t="shared" si="0"/>
        <v>0</v>
      </c>
      <c r="G31" s="91">
        <f>C32+C33</f>
        <v>30</v>
      </c>
    </row>
    <row r="32" spans="1:7" ht="15.9" customHeight="1" x14ac:dyDescent="0.3">
      <c r="A32" s="89">
        <v>24</v>
      </c>
      <c r="B32" s="90" t="s">
        <v>69</v>
      </c>
      <c r="C32" s="86">
        <v>10</v>
      </c>
      <c r="D32" s="88">
        <v>1</v>
      </c>
      <c r="E32" s="48">
        <f t="shared" si="0"/>
        <v>10</v>
      </c>
    </row>
    <row r="33" spans="1:7" ht="15.9" customHeight="1" x14ac:dyDescent="0.3">
      <c r="A33" s="89">
        <v>25</v>
      </c>
      <c r="B33" s="90" t="s">
        <v>70</v>
      </c>
      <c r="C33" s="86">
        <v>20</v>
      </c>
      <c r="D33" s="88">
        <v>1</v>
      </c>
      <c r="E33" s="48">
        <f t="shared" si="0"/>
        <v>20</v>
      </c>
    </row>
    <row r="34" spans="1:7" ht="15.9" customHeight="1" x14ac:dyDescent="0.3">
      <c r="A34" s="89">
        <v>26</v>
      </c>
      <c r="B34" s="90"/>
      <c r="C34" s="86"/>
      <c r="D34" s="88"/>
      <c r="E34" s="48">
        <f t="shared" si="0"/>
        <v>0</v>
      </c>
    </row>
    <row r="35" spans="1:7" ht="15.9" customHeight="1" x14ac:dyDescent="0.3">
      <c r="A35" s="89">
        <v>27</v>
      </c>
      <c r="B35" s="90"/>
      <c r="C35" s="86"/>
      <c r="D35" s="88"/>
      <c r="E35" s="48">
        <f t="shared" si="0"/>
        <v>0</v>
      </c>
    </row>
    <row r="36" spans="1:7" ht="15.9" customHeight="1" x14ac:dyDescent="0.3">
      <c r="A36" s="89">
        <v>28</v>
      </c>
      <c r="B36" s="90"/>
      <c r="C36" s="86"/>
      <c r="D36" s="88"/>
      <c r="E36" s="48">
        <f t="shared" si="0"/>
        <v>0</v>
      </c>
    </row>
    <row r="37" spans="1:7" ht="15.9" customHeight="1" x14ac:dyDescent="0.3">
      <c r="A37" s="89">
        <v>29</v>
      </c>
      <c r="B37" s="90"/>
      <c r="C37" s="86"/>
      <c r="D37" s="88"/>
      <c r="E37" s="48">
        <f t="shared" si="0"/>
        <v>0</v>
      </c>
    </row>
    <row r="38" spans="1:7" ht="15.9" customHeight="1" x14ac:dyDescent="0.3">
      <c r="A38" s="89">
        <v>30</v>
      </c>
      <c r="B38" s="49"/>
      <c r="C38" s="47"/>
      <c r="D38" s="81"/>
      <c r="E38" s="48">
        <f t="shared" si="0"/>
        <v>0</v>
      </c>
    </row>
    <row r="39" spans="1:7" ht="15.9" customHeight="1" x14ac:dyDescent="0.3">
      <c r="A39" s="50"/>
      <c r="B39" s="51" t="s">
        <v>71</v>
      </c>
      <c r="C39" s="52">
        <f>SUM(C9:C38)</f>
        <v>410066</v>
      </c>
      <c r="D39" s="82">
        <f>E39/C39</f>
        <v>0.58517165529451354</v>
      </c>
      <c r="E39" s="52">
        <f>TRUNC(SUM(E9:E38),2)</f>
        <v>239959</v>
      </c>
      <c r="F39" s="104"/>
    </row>
    <row r="40" spans="1:7" ht="15.9" customHeight="1" x14ac:dyDescent="0.3">
      <c r="A40" s="53"/>
      <c r="B40" s="54"/>
      <c r="C40" s="55"/>
      <c r="D40" s="56"/>
      <c r="E40" s="56"/>
    </row>
    <row r="41" spans="1:7" ht="13.5" customHeight="1" x14ac:dyDescent="0.3">
      <c r="A41" s="57"/>
      <c r="B41" s="58"/>
      <c r="C41" s="44"/>
      <c r="D41" s="44"/>
      <c r="E41" s="59"/>
    </row>
    <row r="42" spans="1:7" ht="13.5" customHeight="1" x14ac:dyDescent="0.25">
      <c r="A42" s="60"/>
      <c r="B42" s="61"/>
      <c r="C42" s="71"/>
      <c r="D42" s="71"/>
      <c r="E42" s="71"/>
    </row>
    <row r="43" spans="1:7" ht="13.5" customHeight="1" x14ac:dyDescent="0.25">
      <c r="A43" s="7"/>
      <c r="B43" s="11"/>
      <c r="C43" s="9"/>
      <c r="D43" s="97"/>
      <c r="E43" s="9"/>
      <c r="F43" s="8"/>
      <c r="G43" s="8"/>
    </row>
    <row r="44" spans="1:7" ht="13.5" customHeight="1" x14ac:dyDescent="0.3">
      <c r="B44" s="11"/>
      <c r="C44" s="70"/>
      <c r="D44" s="70"/>
      <c r="E44" s="70"/>
    </row>
    <row r="45" spans="1:7" ht="13.5" customHeight="1" x14ac:dyDescent="0.25">
      <c r="B45" s="11"/>
      <c r="C45" s="10"/>
      <c r="D45" s="10"/>
    </row>
    <row r="46" spans="1:7" ht="13.5" customHeight="1" x14ac:dyDescent="0.3">
      <c r="B46" s="11"/>
      <c r="C46" s="70"/>
      <c r="D46" s="70"/>
      <c r="E46" s="70"/>
    </row>
    <row r="47" spans="1:7" x14ac:dyDescent="0.25">
      <c r="C47" s="10"/>
      <c r="D47" s="10"/>
    </row>
  </sheetData>
  <sheetProtection algorithmName="SHA-512" hashValue="ggodiZzWnWIFSj3ocOcPyE8eTUcYlGQ4ah8bT3XreDlvzCQIkmdX4xp7fA6HO1PKzScFg5LiO/MgQYVmPeE1yg==" saltValue="xnuRK7Kg9t+hsCT+M+C49g==" spinCount="100000" sheet="1" selectLockedCells="1"/>
  <mergeCells count="11">
    <mergeCell ref="B5:E5"/>
    <mergeCell ref="B6:E6"/>
    <mergeCell ref="A7:A8"/>
    <mergeCell ref="B7:B8"/>
    <mergeCell ref="C1:D1"/>
    <mergeCell ref="C2:D2"/>
    <mergeCell ref="A2:B2"/>
    <mergeCell ref="D7:E7"/>
    <mergeCell ref="C3:E3"/>
    <mergeCell ref="C7:C8"/>
    <mergeCell ref="D4:E4"/>
  </mergeCells>
  <phoneticPr fontId="0" type="noConversion"/>
  <printOptions horizontalCentered="1"/>
  <pageMargins left="0" right="0" top="0.75" bottom="0.75" header="0.3" footer="0.3"/>
  <pageSetup scale="81" orientation="portrait" errors="blank" horizontalDpi="4294967295" verticalDpi="4294967295" r:id="rId1"/>
  <headerFooter alignWithMargins="0">
    <oddFooter>&amp;CPage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2"/>
  <sheetViews>
    <sheetView tabSelected="1" workbookViewId="0"/>
  </sheetViews>
  <sheetFormatPr defaultRowHeight="13.2" x14ac:dyDescent="0.25"/>
  <cols>
    <col min="1" max="1" width="94" customWidth="1"/>
  </cols>
  <sheetData>
    <row r="1" spans="1:1" ht="17.399999999999999" x14ac:dyDescent="0.25">
      <c r="A1" s="92" t="s">
        <v>72</v>
      </c>
    </row>
    <row r="2" spans="1:1" x14ac:dyDescent="0.25">
      <c r="A2" s="93"/>
    </row>
    <row r="3" spans="1:1" ht="31.2" x14ac:dyDescent="0.25">
      <c r="A3" s="75" t="s">
        <v>73</v>
      </c>
    </row>
    <row r="4" spans="1:1" ht="15.6" x14ac:dyDescent="0.25">
      <c r="A4" s="75" t="s">
        <v>74</v>
      </c>
    </row>
    <row r="5" spans="1:1" ht="15.6" x14ac:dyDescent="0.25">
      <c r="A5" s="94" t="s">
        <v>75</v>
      </c>
    </row>
    <row r="6" spans="1:1" ht="15.6" x14ac:dyDescent="0.25">
      <c r="A6" s="94" t="s">
        <v>76</v>
      </c>
    </row>
    <row r="7" spans="1:1" ht="15.6" x14ac:dyDescent="0.25">
      <c r="A7" s="94" t="s">
        <v>77</v>
      </c>
    </row>
    <row r="8" spans="1:1" ht="31.2" x14ac:dyDescent="0.3">
      <c r="A8" s="73" t="s">
        <v>78</v>
      </c>
    </row>
    <row r="9" spans="1:1" ht="31.2" x14ac:dyDescent="0.3">
      <c r="A9" s="73" t="s">
        <v>79</v>
      </c>
    </row>
    <row r="10" spans="1:1" ht="31.2" x14ac:dyDescent="0.25">
      <c r="A10" s="75" t="s">
        <v>80</v>
      </c>
    </row>
    <row r="11" spans="1:1" ht="15.6" x14ac:dyDescent="0.25">
      <c r="A11" s="75"/>
    </row>
    <row r="12" spans="1:1" ht="15.6" x14ac:dyDescent="0.25">
      <c r="A12" s="95" t="s">
        <v>90</v>
      </c>
    </row>
    <row r="13" spans="1:1" ht="15.6" x14ac:dyDescent="0.25">
      <c r="A13" s="103" t="s">
        <v>88</v>
      </c>
    </row>
    <row r="14" spans="1:1" ht="15.6" x14ac:dyDescent="0.25">
      <c r="A14" s="103"/>
    </row>
    <row r="15" spans="1:1" ht="15.6" x14ac:dyDescent="0.25">
      <c r="A15" s="95" t="s">
        <v>81</v>
      </c>
    </row>
    <row r="16" spans="1:1" ht="18.75" customHeight="1" x14ac:dyDescent="0.25">
      <c r="A16" s="75" t="s">
        <v>82</v>
      </c>
    </row>
    <row r="17" spans="1:1" s="69" customFormat="1" ht="18.75" customHeight="1" x14ac:dyDescent="0.25">
      <c r="A17" s="103" t="s">
        <v>88</v>
      </c>
    </row>
    <row r="18" spans="1:1" s="69" customFormat="1" ht="15.6" x14ac:dyDescent="0.25">
      <c r="A18" s="75"/>
    </row>
    <row r="19" spans="1:1" s="69" customFormat="1" ht="15.75" customHeight="1" x14ac:dyDescent="0.25">
      <c r="A19" s="95" t="s">
        <v>83</v>
      </c>
    </row>
    <row r="20" spans="1:1" ht="15.75" customHeight="1" x14ac:dyDescent="0.25">
      <c r="A20" s="75" t="s">
        <v>84</v>
      </c>
    </row>
    <row r="21" spans="1:1" ht="15.75" customHeight="1" x14ac:dyDescent="0.25">
      <c r="A21" s="75" t="s">
        <v>85</v>
      </c>
    </row>
    <row r="22" spans="1:1" ht="15.75" customHeight="1" x14ac:dyDescent="0.25"/>
    <row r="23" spans="1:1" ht="15.75" customHeight="1" x14ac:dyDescent="0.25">
      <c r="A23" s="75"/>
    </row>
    <row r="24" spans="1:1" ht="15.75" customHeight="1" x14ac:dyDescent="0.3">
      <c r="A24" s="72"/>
    </row>
    <row r="25" spans="1:1" ht="15.75" customHeight="1" x14ac:dyDescent="0.25"/>
    <row r="26" spans="1:1" ht="15.6" x14ac:dyDescent="0.3">
      <c r="A26" s="73"/>
    </row>
    <row r="27" spans="1:1" ht="15.6" x14ac:dyDescent="0.3">
      <c r="A27" s="72"/>
    </row>
    <row r="28" spans="1:1" ht="15.6" x14ac:dyDescent="0.3">
      <c r="A28" s="72"/>
    </row>
    <row r="29" spans="1:1" ht="15.6" x14ac:dyDescent="0.3">
      <c r="A29" s="72"/>
    </row>
    <row r="31" spans="1:1" ht="15.6" x14ac:dyDescent="0.3">
      <c r="A31" s="74"/>
    </row>
    <row r="32" spans="1:1" ht="15.6" x14ac:dyDescent="0.3">
      <c r="A32" s="74"/>
    </row>
    <row r="33" spans="1:1" ht="15.6" x14ac:dyDescent="0.3">
      <c r="A33" s="72"/>
    </row>
    <row r="34" spans="1:1" ht="15.6" x14ac:dyDescent="0.3">
      <c r="A34" s="72"/>
    </row>
    <row r="35" spans="1:1" ht="15.6" x14ac:dyDescent="0.3">
      <c r="A35" s="74"/>
    </row>
    <row r="39" spans="1:1" ht="15.6" x14ac:dyDescent="0.3">
      <c r="A39" s="72"/>
    </row>
    <row r="40" spans="1:1" ht="15.6" x14ac:dyDescent="0.3">
      <c r="A40" s="74"/>
    </row>
    <row r="41" spans="1:1" ht="15.6" x14ac:dyDescent="0.3">
      <c r="A41" s="73"/>
    </row>
    <row r="42" spans="1:1" ht="15.6" x14ac:dyDescent="0.3">
      <c r="A42" s="73"/>
    </row>
  </sheetData>
  <sheetProtection algorithmName="SHA-512" hashValue="HM0tTPjdGGnsfgr5EoDrymZIduLn6eKwwyuYtK9BuoFQiCckMHyzAC9ybDV8F+rSJINs+Q1vMPOApzVaCCtZxg==" saltValue="eBmbh2u83WPYTeXuadWFDg==" spinCount="100000" sheet="1"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81be2690-4ac3-4f8a-aba4-1eee9f8f9960" xsi:nil="true"/>
    <SharedWithUsers xmlns="5cf0761b-1f72-4408-be3f-e09c4f30666b">
      <UserInfo>
        <DisplayName>Cheng, Bong</DisplayName>
        <AccountId>14</AccountId>
        <AccountType/>
      </UserInfo>
      <UserInfo>
        <DisplayName>Wong, Teri K</DisplayName>
        <AccountId>212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6EB5E239F49458B927AAB5638B238" ma:contentTypeVersion="11" ma:contentTypeDescription="Create a new document." ma:contentTypeScope="" ma:versionID="817b2c036dfbfca83b9fdca7d778565d">
  <xsd:schema xmlns:xsd="http://www.w3.org/2001/XMLSchema" xmlns:xs="http://www.w3.org/2001/XMLSchema" xmlns:p="http://schemas.microsoft.com/office/2006/metadata/properties" xmlns:ns2="5cf0761b-1f72-4408-be3f-e09c4f30666b" xmlns:ns3="81be2690-4ac3-4f8a-aba4-1eee9f8f9960" targetNamespace="http://schemas.microsoft.com/office/2006/metadata/properties" ma:root="true" ma:fieldsID="4a14d719966192eee8e6369788848abb" ns2:_="" ns3:_="">
    <xsd:import namespace="5cf0761b-1f72-4408-be3f-e09c4f30666b"/>
    <xsd:import namespace="81be2690-4ac3-4f8a-aba4-1eee9f8f99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0761b-1f72-4408-be3f-e09c4f3066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e2690-4ac3-4f8a-aba4-1eee9f8f9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scription" ma:index="18" nillable="true" ma:displayName="Description" ma:format="Dropdown" ma:internalName="Descrip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2196F-79C1-4E3D-BC7F-6873AC238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C04D95-8FFC-420D-82D1-07124A54E509}">
  <ds:schemaRefs>
    <ds:schemaRef ds:uri="http://schemas.microsoft.com/office/2006/metadata/properties"/>
    <ds:schemaRef ds:uri="http://schemas.microsoft.com/office/infopath/2007/PartnerControls"/>
    <ds:schemaRef ds:uri="81be2690-4ac3-4f8a-aba4-1eee9f8f9960"/>
    <ds:schemaRef ds:uri="5cf0761b-1f72-4408-be3f-e09c4f30666b"/>
  </ds:schemaRefs>
</ds:datastoreItem>
</file>

<file path=customXml/itemProps3.xml><?xml version="1.0" encoding="utf-8"?>
<ds:datastoreItem xmlns:ds="http://schemas.openxmlformats.org/officeDocument/2006/customXml" ds:itemID="{38663290-785D-4A8D-BD8C-47DC25487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0761b-1f72-4408-be3f-e09c4f30666b"/>
    <ds:schemaRef ds:uri="81be2690-4ac3-4f8a-aba4-1eee9f8f9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</vt:lpstr>
      <vt:lpstr>Recap Sheet</vt:lpstr>
      <vt:lpstr>Instructions</vt:lpstr>
      <vt:lpstr>Invoice!Print_Area</vt:lpstr>
      <vt:lpstr>'Recap Sheet'!Print_Area</vt:lpstr>
    </vt:vector>
  </TitlesOfParts>
  <Manager/>
  <Company>UH proj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shanna</dc:creator>
  <cp:keywords/>
  <dc:description/>
  <cp:lastModifiedBy>Teri K. Wong</cp:lastModifiedBy>
  <cp:revision/>
  <dcterms:created xsi:type="dcterms:W3CDTF">2001-07-09T17:56:47Z</dcterms:created>
  <dcterms:modified xsi:type="dcterms:W3CDTF">2023-05-03T18:57:48Z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0x0101004366EB5E239F49458B927AAB5638B238</vt:lpwstr>
  </property>
</Properties>
</file>